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_xlnm.Print_Area" localSheetId="0">'A'!$A$1:$I$39</definedName>
    <definedName name="FREQ_CORR">'A'!$D$27</definedName>
    <definedName name="FREQUENCY">'A'!$C$27</definedName>
    <definedName name="IF_GAIN">'A'!$C$24</definedName>
    <definedName name="IFGAIN_ACTUAL">'A'!$D$24</definedName>
    <definedName name="INPUT_GAIN">'A'!$C$25</definedName>
    <definedName name="OUTPUT_GAIN">'A'!$C$26</definedName>
    <definedName name="REC_ATTN">'A'!$C$22</definedName>
    <definedName name="RECATTN_ACTUAL">'A'!$D$22</definedName>
    <definedName name="LOW_BAND_ATTN">'A'!$C$26</definedName>
    <definedName name="LOWBANDATTN">'A'!$C$23</definedName>
    <definedName name="LOWBANDATTN_ACTUAL">'A'!$D$23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<sst xmlns="http://schemas.openxmlformats.org/spreadsheetml/2006/main" count="69" uniqueCount="62">
  <si>
    <t>RI 7100A Gen 3 Receiver Limiting Warning Values</t>
  </si>
  <si>
    <t xml:space="preserve">There are 3 possible receive paths: The S-parameter path through the testhead couplers, the direct </t>
  </si>
  <si>
    <t>receive path through the direct arm of the couplers, and the low frequency path through RF4.</t>
  </si>
  <si>
    <t>The S-parameter path must consider a1, a2, b1 and b2, depending on fixture loss.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</si>
  <si>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</si>
  <si>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</si>
  <si>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RI 7100A System software will produce warning messages </t>
  </si>
  <si>
    <t>when RF signals are presented to the receiver with approximately the values calculate below.</t>
  </si>
  <si>
    <t>Spread sheet usage Instructions:</t>
  </si>
  <si>
    <t>Enter the receive attenuator, IF gain, fixture path losses, and test frequency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</si>
  <si>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</si>
  <si>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</si>
  <si>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</si>
  <si>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</si>
  <si>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</si>
  <si>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</si>
  <si>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Actual**</t>
  </si>
  <si>
    <t>Comment</t>
  </si>
  <si>
    <t xml:space="preserve">Rec Attn </t>
  </si>
  <si>
    <t>Use positive #s. Ex: +10 = 10dB rec attn</t>
  </si>
  <si>
    <t>Low Band Attn</t>
  </si>
  <si>
    <t>Use positive #s. Ex: +20 = 20dB rec attn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</si>
  <si>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</si>
  <si>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</si>
  <si>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</si>
  <si>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</si>
  <si>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</si>
  <si>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Frequency</t>
  </si>
  <si>
    <t>Enter Frequency in MHz</t>
  </si>
  <si>
    <t>S-Parameter Path</t>
  </si>
  <si>
    <t xml:space="preserve">Dir Rec </t>
  </si>
  <si>
    <t xml:space="preserve">Low Freq </t>
  </si>
  <si>
    <t>a1*</t>
  </si>
  <si>
    <t>a2*</t>
  </si>
  <si>
    <t>b1*</t>
  </si>
  <si>
    <t>b2*</t>
  </si>
  <si>
    <t>Path</t>
  </si>
  <si>
    <t xml:space="preserve">Mixer </t>
  </si>
  <si>
    <t xml:space="preserve">Complex Det </t>
  </si>
  <si>
    <t xml:space="preserve">RMS Det </t>
  </si>
  <si>
    <t>*a1 (a signal on port 1) is the incident signal to the DUT input</t>
  </si>
  <si>
    <t>*b1(b signal on port 1) is the reflected signal from the DUT input</t>
  </si>
  <si>
    <t>*a2 (a signal on port 2) is the incident signal to the DUT output if a reverse measurement is performed</t>
  </si>
  <si>
    <t xml:space="preserve">*b2 (b signal on port 2) is the signal from the DUT's output </t>
  </si>
  <si>
    <t>** The actual internal settings listed may not match the selection list, this was done for backward compatability to Gen 1 &amp; 2</t>
  </si>
  <si>
    <t>Formulas:</t>
  </si>
  <si>
    <t>Mixer</t>
  </si>
  <si>
    <t xml:space="preserve">S-Para: </t>
  </si>
  <si>
    <t>-6+Rec Attn</t>
  </si>
  <si>
    <t xml:space="preserve">Dir Rec: </t>
  </si>
  <si>
    <t>-23 + Rec Attn</t>
  </si>
  <si>
    <t xml:space="preserve">Low Freq: </t>
  </si>
  <si>
    <t>-17</t>
  </si>
  <si>
    <t>Complex Det</t>
  </si>
  <si>
    <t>+14 + Rec Attn - IF Gain</t>
  </si>
  <si>
    <t>-3 + Rec Attn - IF Gain</t>
  </si>
  <si>
    <t>+3 - IF Gain</t>
  </si>
  <si>
    <t>RMS Det</t>
  </si>
  <si>
    <t>+4 + Rec Attn - IF Gain</t>
  </si>
  <si>
    <t>-13 + Rec Attn - IF Gain</t>
  </si>
  <si>
    <t>-7 - IF Gain</t>
  </si>
  <si>
    <t>Freq correction is flat to 2 GHz, then 0.75 dB/GHz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</si>
</sst>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#,##0"/>
  </numFmts>
  <fonts count="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2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>
      <alignment horizontal="left"/>
    </xf>
    <xf numFmtId="164" fontId="0" fillId="3" borderId="5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0" fillId="0" borderId="4" xfId="0" applyNumberFormat="1" applyFont="1" applyBorder="1" applyAlignment="1">
      <alignment/>
    </xf>
    <xf numFmtId="164" fontId="0" fillId="3" borderId="7" xfId="0" applyNumberFormat="1" applyFont="1" applyFill="1" applyBorder="1" applyAlignment="1">
      <alignment horizontal="center"/>
    </xf>
    <xf numFmtId="166" fontId="0" fillId="3" borderId="5" xfId="0" applyNumberFormat="1" applyFont="1" applyFill="1" applyBorder="1" applyAlignment="1" applyProtection="1">
      <alignment horizontal="center"/>
      <protection locked="0"/>
    </xf>
    <xf numFmtId="164" fontId="4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6384" width="9.6640625" style="1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3" t="s">
        <v>0</v>
      </c>
      <c r="C2" s="2"/>
      <c r="D2" s="2"/>
      <c r="E2" s="2"/>
      <c r="F2" s="2"/>
      <c r="G2" s="2"/>
      <c r="H2" s="4">
        <v>39874</v>
      </c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</row>
    <row r="5" spans="1:15" ht="14.25">
      <c r="A5" s="2"/>
      <c r="B5" s="1" t="s">
        <v>2</v>
      </c>
      <c r="C5" s="2"/>
      <c r="D5" s="2"/>
      <c r="E5" s="2"/>
      <c r="F5" s="2"/>
      <c r="G5" s="2"/>
      <c r="H5" s="2"/>
      <c r="I5" s="5"/>
      <c r="J5" s="5"/>
      <c r="K5" s="5"/>
      <c r="L5" s="5"/>
      <c r="M5" s="5"/>
      <c r="N5" s="6"/>
      <c r="O5" s="6"/>
    </row>
    <row r="6" spans="1:15" ht="14.25">
      <c r="A6" s="2"/>
      <c r="B6" s="1" t="s">
        <v>3</v>
      </c>
      <c r="C6" s="2"/>
      <c r="D6" s="2"/>
      <c r="E6" s="2"/>
      <c r="F6" s="2"/>
      <c r="G6" s="2"/>
      <c r="H6" s="2"/>
      <c r="I6" s="5"/>
      <c r="J6" s="5"/>
      <c r="K6" s="5"/>
      <c r="L6" s="5"/>
      <c r="M6" s="5"/>
      <c r="N6" s="6"/>
      <c r="O6" s="6"/>
    </row>
    <row r="7" spans="1:15" ht="14.25">
      <c r="A7" s="2"/>
      <c r="C7" s="2"/>
      <c r="D7" s="2"/>
      <c r="E7" s="2"/>
      <c r="F7" s="2"/>
      <c r="G7" s="2"/>
      <c r="H7" s="2"/>
      <c r="I7" s="5"/>
      <c r="J7" s="5"/>
      <c r="K7" s="5"/>
      <c r="L7" s="5"/>
      <c r="M7" s="5"/>
      <c r="N7" s="6"/>
      <c r="O7" s="6"/>
    </row>
    <row r="8" spans="1:15" ht="14.25">
      <c r="A8" s="2"/>
      <c r="B8" s="1" t="s">
        <v>4</v>
      </c>
      <c r="C8" s="2"/>
      <c r="D8" s="2"/>
      <c r="E8" s="2"/>
      <c r="F8" s="2"/>
      <c r="G8" s="2"/>
      <c r="H8" s="2"/>
      <c r="I8" s="5"/>
      <c r="J8" s="6"/>
      <c r="K8" s="6"/>
      <c r="L8" s="5"/>
      <c r="M8" s="5"/>
      <c r="N8" s="6"/>
      <c r="O8" s="6"/>
    </row>
    <row r="9" spans="1:15" ht="14.25">
      <c r="A9" s="2"/>
      <c r="B9" s="1" t="s">
        <v>5</v>
      </c>
      <c r="C9" s="2"/>
      <c r="D9" s="2"/>
      <c r="E9" s="2"/>
      <c r="F9" s="2"/>
      <c r="G9" s="2"/>
      <c r="H9" s="2"/>
      <c r="I9" s="6"/>
      <c r="J9" s="7"/>
      <c r="K9" s="7"/>
      <c r="L9" s="7"/>
      <c r="M9" s="7"/>
      <c r="N9" s="7"/>
      <c r="O9" s="7"/>
    </row>
    <row r="10" spans="1:15" ht="14.25">
      <c r="A10" s="2"/>
      <c r="B10" s="2" t="s">
        <v>6</v>
      </c>
      <c r="C10" s="2"/>
      <c r="D10" s="2"/>
      <c r="E10" s="2"/>
      <c r="F10" s="2"/>
      <c r="G10" s="2"/>
      <c r="H10" s="2"/>
      <c r="I10" s="6"/>
      <c r="J10" s="7"/>
      <c r="K10" s="7"/>
      <c r="L10" s="7"/>
      <c r="M10" s="7"/>
      <c r="N10" s="7"/>
      <c r="O10" s="7"/>
    </row>
    <row r="11" spans="1:15" ht="14.25">
      <c r="A11" s="2"/>
      <c r="B11" s="2" t="s">
        <v>7</v>
      </c>
      <c r="C11" s="2"/>
      <c r="D11" s="2"/>
      <c r="E11" s="2"/>
      <c r="F11" s="2"/>
      <c r="G11" s="2"/>
      <c r="H11" s="2"/>
      <c r="I11" s="6"/>
      <c r="J11" s="7"/>
      <c r="K11" s="7"/>
      <c r="L11" s="7"/>
      <c r="M11" s="7"/>
      <c r="N11" s="7"/>
      <c r="O11" s="7"/>
    </row>
    <row r="12" spans="1:15" ht="14.25">
      <c r="A12" s="2"/>
      <c r="C12" s="2"/>
      <c r="D12" s="2"/>
      <c r="E12" s="2"/>
      <c r="F12" s="2"/>
      <c r="G12" s="2"/>
      <c r="H12" s="7"/>
      <c r="I12" s="6"/>
      <c r="J12" s="7"/>
      <c r="K12" s="7"/>
      <c r="L12" s="7"/>
      <c r="M12" s="7"/>
      <c r="N12" s="7"/>
      <c r="O12" s="7"/>
    </row>
    <row r="13" spans="1:10" ht="14.25">
      <c r="A13" s="2"/>
      <c r="B13" s="2" t="s">
        <v>8</v>
      </c>
      <c r="C13" s="2"/>
      <c r="D13" s="2"/>
      <c r="E13" s="2"/>
      <c r="F13" s="2"/>
      <c r="G13" s="2"/>
      <c r="H13" s="7"/>
      <c r="I13" s="7"/>
      <c r="J13" s="2"/>
    </row>
    <row r="14" spans="1:10" ht="14.25">
      <c r="A14" s="2"/>
      <c r="B14" s="1" t="s">
        <v>9</v>
      </c>
      <c r="C14" s="2"/>
      <c r="D14" s="2"/>
      <c r="E14" s="2"/>
      <c r="F14" s="2"/>
      <c r="G14" s="2"/>
      <c r="H14" s="7"/>
      <c r="I14" s="7"/>
      <c r="J14" s="2"/>
    </row>
    <row r="15" spans="1:10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</row>
    <row r="17" spans="1:256" ht="14.25">
      <c r="A17"/>
      <c r="B17" s="1" t="s">
        <v>12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0" ht="14.25">
      <c r="A18" s="2"/>
      <c r="B18" s="1" t="s">
        <v>13</v>
      </c>
      <c r="C18" s="2"/>
      <c r="D18" s="2"/>
      <c r="E18" s="2"/>
      <c r="F18" s="2"/>
      <c r="G18" s="2"/>
      <c r="H18" s="2"/>
      <c r="I18" s="2"/>
      <c r="J18" s="2"/>
    </row>
    <row r="19" spans="1:10" ht="14.25">
      <c r="A19" s="2"/>
      <c r="B19" s="1" t="s">
        <v>14</v>
      </c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C20" s="2"/>
      <c r="D20" s="2"/>
      <c r="E20" s="2"/>
      <c r="F20" s="2"/>
      <c r="G20" s="2"/>
      <c r="H20" s="2"/>
      <c r="I20" s="2"/>
      <c r="J20" s="2"/>
    </row>
    <row r="21" spans="1:10" ht="14.25">
      <c r="A21" s="2"/>
      <c r="B21" s="5"/>
      <c r="C21" s="8" t="s">
        <v>15</v>
      </c>
      <c r="D21" s="9" t="s">
        <v>16</v>
      </c>
      <c r="E21" s="10" t="s">
        <v>17</v>
      </c>
      <c r="F21" s="11"/>
      <c r="G21" s="11"/>
      <c r="H21" s="11"/>
      <c r="I21" s="12"/>
      <c r="J21" s="2"/>
    </row>
    <row r="22" spans="1:10" ht="14.25">
      <c r="A22" s="2"/>
      <c r="B22" s="13" t="s">
        <v>18</v>
      </c>
      <c r="C22" s="14">
        <v>0</v>
      </c>
      <c r="D22" s="9">
        <f>IF(REC_ATTN&lt;5,0,IF(REC_ATTN&lt;15,10,IF(REC_ATTN&lt;25,20,30)))</f>
        <v>0</v>
      </c>
      <c r="E22" s="15" t="s">
        <v>19</v>
      </c>
      <c r="F22" s="11"/>
      <c r="G22" s="11"/>
      <c r="H22" s="11"/>
      <c r="I22" s="12"/>
      <c r="J22" s="2"/>
    </row>
    <row r="23" spans="1:10" ht="14.25">
      <c r="A23" s="2"/>
      <c r="B23" s="16" t="s">
        <v>20</v>
      </c>
      <c r="C23" s="17">
        <v>10</v>
      </c>
      <c r="D23" s="18">
        <f>IF(LOWBANDATTN&lt;5,0,IF(LOWBANDATTN&lt;15,10,IF(LOWBANDATTN&lt;25,20,30)))</f>
        <v>10</v>
      </c>
      <c r="E23" s="19" t="s">
        <v>21</v>
      </c>
      <c r="F23" s="20"/>
      <c r="G23" s="20"/>
      <c r="H23" s="20"/>
      <c r="I23" s="12"/>
      <c r="J23" s="2"/>
    </row>
    <row r="24" spans="1:9" ht="14.25">
      <c r="A24" s="2"/>
      <c r="B24" s="16" t="s">
        <v>22</v>
      </c>
      <c r="C24" s="17">
        <v>20</v>
      </c>
      <c r="D24" s="18">
        <f>IF(IF_GAIN&lt;23,20,IF(IF_GAIN&lt;29,26,IF(IF_GAIN&lt;35,32,IF(IF_GAIN&lt;41,38,IF(IF_GAIN&lt;47,44,IF(IF_GAIN&lt;53,50,56))))))</f>
        <v>20</v>
      </c>
      <c r="E24" s="21"/>
      <c r="F24" s="22"/>
      <c r="G24" s="20"/>
      <c r="H24" s="20"/>
      <c r="I24" s="23"/>
    </row>
    <row r="25" spans="1:9" ht="14.25">
      <c r="A25" s="2"/>
      <c r="B25" s="16" t="s">
        <v>23</v>
      </c>
      <c r="C25" s="17">
        <v>0</v>
      </c>
      <c r="D25" s="24"/>
      <c r="E25" s="21" t="s">
        <v>24</v>
      </c>
      <c r="F25" s="20"/>
      <c r="G25" s="20"/>
      <c r="H25" s="20"/>
      <c r="I25" s="23"/>
    </row>
    <row r="26" spans="1:9" ht="14.25">
      <c r="A26" s="2"/>
      <c r="B26" s="16" t="s">
        <v>25</v>
      </c>
      <c r="C26" s="17">
        <v>0</v>
      </c>
      <c r="D26" s="24"/>
      <c r="E26" s="21" t="s">
        <v>26</v>
      </c>
      <c r="F26" s="20"/>
      <c r="G26" s="20"/>
      <c r="H26" s="20"/>
      <c r="I26" s="23"/>
    </row>
    <row r="27" spans="1:10" ht="14.25">
      <c r="A27" s="2"/>
      <c r="B27" s="16" t="s">
        <v>27</v>
      </c>
      <c r="C27" s="25">
        <v>1000</v>
      </c>
      <c r="D27" s="26">
        <f>(IF(FREQUENCY-2000&lt;0,0,FREQUENCY-2000))/1000*0.75</f>
        <v>0</v>
      </c>
      <c r="E27" s="21" t="s">
        <v>28</v>
      </c>
      <c r="F27" s="20"/>
      <c r="G27" s="20"/>
      <c r="H27" s="20"/>
      <c r="I27" s="12"/>
      <c r="J27" s="2"/>
    </row>
    <row r="28" spans="1:10" ht="14.25">
      <c r="A28" s="2"/>
      <c r="B28" s="27"/>
      <c r="C28" s="27"/>
      <c r="D28" s="27"/>
      <c r="E28" s="27"/>
      <c r="F28" s="27"/>
      <c r="G28" s="27"/>
      <c r="H28" s="27"/>
      <c r="I28" s="2"/>
      <c r="J28" s="2"/>
    </row>
    <row r="29" spans="1:10" ht="14.25">
      <c r="A29" s="2"/>
      <c r="B29" s="5"/>
      <c r="C29" s="28" t="s">
        <v>29</v>
      </c>
      <c r="D29" s="28"/>
      <c r="E29" s="28"/>
      <c r="F29" s="28"/>
      <c r="G29" s="28" t="s">
        <v>30</v>
      </c>
      <c r="H29" s="28" t="s">
        <v>31</v>
      </c>
      <c r="I29" s="12"/>
      <c r="J29" s="2"/>
    </row>
    <row r="30" spans="1:10" ht="14.25">
      <c r="A30" s="2"/>
      <c r="B30" s="5"/>
      <c r="C30" s="29" t="s">
        <v>32</v>
      </c>
      <c r="D30" s="18" t="s">
        <v>33</v>
      </c>
      <c r="E30" s="18" t="s">
        <v>34</v>
      </c>
      <c r="F30" s="18" t="s">
        <v>35</v>
      </c>
      <c r="G30" s="30" t="s">
        <v>36</v>
      </c>
      <c r="H30" s="30" t="s">
        <v>36</v>
      </c>
      <c r="I30" s="12"/>
      <c r="J30" s="2"/>
    </row>
    <row r="31" spans="1:10" ht="14.25">
      <c r="A31" s="2"/>
      <c r="B31" s="31" t="s">
        <v>37</v>
      </c>
      <c r="C31" s="28">
        <f>-6+RECATTN_ACTUAL+INPUT_GAIN+FREQ_CORR</f>
        <v>-6</v>
      </c>
      <c r="D31" s="9">
        <f>-6+RECATTN_ACTUAL+OUTPUT_GAIN+FREQ_CORR</f>
        <v>-6</v>
      </c>
      <c r="E31" s="9">
        <f>-6+RECATTN_ACTUAL-INPUT_GAIN+FREQ_CORR</f>
        <v>-6</v>
      </c>
      <c r="F31" s="9">
        <f>-6+RECATTN_ACTUAL-OUTPUT_GAIN+FREQ_CORR</f>
        <v>-6</v>
      </c>
      <c r="G31" s="28">
        <f>-23+RECATTN_ACTUAL+FREQ_CORR</f>
        <v>-23</v>
      </c>
      <c r="H31" s="28">
        <f>-27+LOWBANDATTN_ACTUAL</f>
        <v>-17</v>
      </c>
      <c r="I31" s="12"/>
      <c r="J31" s="2"/>
    </row>
    <row r="32" spans="1:10" ht="15">
      <c r="A32" s="2"/>
      <c r="B32" s="32" t="s">
        <v>38</v>
      </c>
      <c r="C32" s="29">
        <f>14+RECATTN_ACTUAL-IFGAIN_ACTUAL+INPUT_GAIN+FREQ_CORR</f>
        <v>-6</v>
      </c>
      <c r="D32" s="18">
        <f>14+RECATTN_ACTUAL-IFGAIN_ACTUAL+OUTPUT_GAIN+FREQ_CORR</f>
        <v>-6</v>
      </c>
      <c r="E32" s="18">
        <f>14+RECATTN_ACTUAL-IFGAIN_ACTUAL-INPUT_GAIN+FREQ_CORR</f>
        <v>-6</v>
      </c>
      <c r="F32" s="18">
        <f>14+RECATTN_ACTUAL-IFGAIN_ACTUAL-OUTPUT_GAIN+FREQ_CORR</f>
        <v>-6</v>
      </c>
      <c r="G32" s="29">
        <f>-3+RECATTN_ACTUAL-IFGAIN_ACTUAL+FREQ_CORR</f>
        <v>-23</v>
      </c>
      <c r="H32" s="29">
        <f>-7+LOWBANDATTN_ACTUAL-IFGAIN_ACTUAL</f>
        <v>-17</v>
      </c>
      <c r="I32" s="12"/>
      <c r="J32" s="2"/>
    </row>
    <row r="33" spans="1:10" ht="15">
      <c r="A33" s="2"/>
      <c r="B33" s="32" t="s">
        <v>39</v>
      </c>
      <c r="C33" s="29">
        <f>4+RECATTN_ACTUAL-IFGAIN_ACTUAL+INPUT_GAIN+FREQ_CORR</f>
        <v>-16</v>
      </c>
      <c r="D33" s="18">
        <f>4+RECATTN_ACTUAL-IFGAIN_ACTUAL+OUTPUT_GAIN+FREQ_CORR</f>
        <v>-16</v>
      </c>
      <c r="E33" s="18">
        <f>4+RECATTN_ACTUAL-IFGAIN_ACTUAL-INPUT_GAIN+FREQ_CORR</f>
        <v>-16</v>
      </c>
      <c r="F33" s="18">
        <f>4+RECATTN_ACTUAL-IFGAIN_ACTUAL-OUTPUT_GAIN+FREQ_CORR</f>
        <v>-16</v>
      </c>
      <c r="G33" s="29">
        <f>-13+RECATTN_ACTUAL-IFGAIN_ACTUAL+FREQ_CORR</f>
        <v>-33</v>
      </c>
      <c r="H33" s="29">
        <f>-17+LOWBANDATTN_ACTUAL-IFGAIN_ACTUAL</f>
        <v>-27</v>
      </c>
      <c r="I33" s="12"/>
      <c r="J33" s="2"/>
    </row>
    <row r="34" spans="1:10" ht="14.25">
      <c r="A34" s="2"/>
      <c r="B34" s="27"/>
      <c r="C34" s="27"/>
      <c r="D34" s="27"/>
      <c r="E34" s="27"/>
      <c r="F34" s="27"/>
      <c r="G34" s="27"/>
      <c r="H34" s="27"/>
      <c r="I34" s="2"/>
      <c r="J34" s="2"/>
    </row>
    <row r="35" spans="1:10" ht="14.25">
      <c r="A35" s="2"/>
      <c r="B35" s="1" t="s">
        <v>40</v>
      </c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1" t="s">
        <v>41</v>
      </c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1" t="s">
        <v>42</v>
      </c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1" t="s">
        <v>43</v>
      </c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1" t="s">
        <v>44</v>
      </c>
      <c r="C39" s="2"/>
      <c r="D39" s="2"/>
      <c r="E39" s="2"/>
      <c r="F39" s="2"/>
      <c r="G39" s="2"/>
      <c r="H39" s="2"/>
      <c r="I39" s="2"/>
      <c r="J39" s="2"/>
    </row>
    <row r="40" spans="1:9" ht="14.25">
      <c r="A40" s="2"/>
      <c r="B40" s="2"/>
      <c r="C40" s="2"/>
      <c r="D40" s="2"/>
      <c r="E40" s="2"/>
      <c r="F40" s="2"/>
      <c r="G40" s="2"/>
      <c r="H40" s="2"/>
      <c r="I40" s="2"/>
    </row>
    <row r="43" spans="4:6" ht="14.25">
      <c r="D43" s="2"/>
      <c r="E43" s="2"/>
      <c r="F43" s="33"/>
    </row>
    <row r="47" spans="4:6" ht="14.25">
      <c r="D47" s="2"/>
      <c r="E47" s="2"/>
      <c r="F47" s="33"/>
    </row>
    <row r="48" spans="4:6" ht="14.25">
      <c r="D48" s="2"/>
      <c r="E48" s="34"/>
      <c r="F48" s="2"/>
    </row>
    <row r="51" spans="4:6" ht="14.25">
      <c r="D51" s="2"/>
      <c r="E51" s="34"/>
      <c r="F51" s="2"/>
    </row>
    <row r="52" spans="4:6" ht="14.25">
      <c r="D52" s="2"/>
      <c r="E52" s="34"/>
      <c r="F52" s="2"/>
    </row>
  </sheetData>
  <mergeCells count="1">
    <mergeCell ref="C29:F29"/>
  </mergeCells>
  <printOptions/>
  <pageMargins left="0.5" right="0.5" top="0.5" bottom="0.5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showOutlineSymbols="0" zoomScale="87" zoomScaleNormal="87" workbookViewId="0" topLeftCell="A1">
      <selection activeCell="B16" activeCellId="1" sqref="H2 B16"/>
    </sheetView>
  </sheetViews>
  <sheetFormatPr defaultColWidth="9.77734375" defaultRowHeight="15"/>
  <cols>
    <col min="1" max="16384" width="9.6640625" style="1" customWidth="1"/>
  </cols>
  <sheetData>
    <row r="2" spans="2:3" ht="14.25">
      <c r="B2" s="2" t="s">
        <v>45</v>
      </c>
      <c r="C2" s="2"/>
    </row>
    <row r="3" spans="2:3" ht="14.25">
      <c r="B3" s="2" t="s">
        <v>46</v>
      </c>
      <c r="C3" s="2"/>
    </row>
    <row r="4" spans="2:3" ht="14.25">
      <c r="B4" s="34" t="s">
        <v>47</v>
      </c>
      <c r="C4" s="33" t="s">
        <v>48</v>
      </c>
    </row>
    <row r="5" spans="2:3" ht="14.25">
      <c r="B5" s="34" t="s">
        <v>49</v>
      </c>
      <c r="C5" s="33" t="s">
        <v>50</v>
      </c>
    </row>
    <row r="6" spans="2:3" ht="14.25">
      <c r="B6" s="34" t="s">
        <v>51</v>
      </c>
      <c r="C6" s="33" t="s">
        <v>52</v>
      </c>
    </row>
    <row r="7" spans="2:3" ht="14.25">
      <c r="B7" s="1" t="s">
        <v>53</v>
      </c>
      <c r="C7" s="35"/>
    </row>
    <row r="8" spans="2:3" ht="14.25">
      <c r="B8" s="34" t="s">
        <v>47</v>
      </c>
      <c r="C8" s="33" t="s">
        <v>54</v>
      </c>
    </row>
    <row r="9" spans="2:3" ht="14.25">
      <c r="B9" s="34" t="s">
        <v>49</v>
      </c>
      <c r="C9" s="33" t="s">
        <v>55</v>
      </c>
    </row>
    <row r="10" spans="2:3" ht="14.25">
      <c r="B10" s="34" t="s">
        <v>51</v>
      </c>
      <c r="C10" s="33" t="s">
        <v>56</v>
      </c>
    </row>
    <row r="11" spans="2:3" ht="14.25">
      <c r="B11" s="1" t="s">
        <v>57</v>
      </c>
      <c r="C11" s="35"/>
    </row>
    <row r="12" spans="2:3" ht="14.25">
      <c r="B12" s="34" t="s">
        <v>47</v>
      </c>
      <c r="C12" s="33" t="s">
        <v>58</v>
      </c>
    </row>
    <row r="13" spans="2:3" ht="14.25">
      <c r="B13" s="34" t="s">
        <v>49</v>
      </c>
      <c r="C13" s="33" t="s">
        <v>59</v>
      </c>
    </row>
    <row r="14" spans="2:3" ht="14.25">
      <c r="B14" s="34" t="s">
        <v>51</v>
      </c>
      <c r="C14" s="33" t="s">
        <v>60</v>
      </c>
    </row>
    <row r="16" ht="14.25">
      <c r="B16" s="1" t="s">
        <v>61</v>
      </c>
    </row>
  </sheetData>
  <printOptions/>
  <pageMargins left="0.5" right="0.5" top="0.5" bottom="0.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Tom Dobrino</cp:lastModifiedBy>
  <dcterms:created xsi:type="dcterms:W3CDTF">2005-03-02T05:39:08Z</dcterms:created>
  <dcterms:modified xsi:type="dcterms:W3CDTF">2005-03-02T05:42:41Z</dcterms:modified>
  <cp:category/>
  <cp:version/>
  <cp:contentType/>
  <cp:contentStatus/>
</cp:coreProperties>
</file>